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2- DCE Définitif\25B03 bis- DCE\"/>
    </mc:Choice>
  </mc:AlternateContent>
  <xr:revisionPtr revIDLastSave="0" documentId="13_ncr:1_{A4492F26-6133-49A3-B853-4AC39E663EBF}" xr6:coauthVersionLast="47" xr6:coauthVersionMax="47" xr10:uidLastSave="{00000000-0000-0000-0000-000000000000}"/>
  <bookViews>
    <workbookView xWindow="2340" yWindow="2340" windowWidth="21600" windowHeight="11295" xr2:uid="{00000000-000D-0000-FFFF-FFFF00000000}"/>
  </bookViews>
  <sheets>
    <sheet name="25B03 bis- BPU LO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1" l="1"/>
  <c r="L22" i="1"/>
  <c r="L32" i="1" l="1"/>
  <c r="L33" i="1"/>
  <c r="L18" i="1"/>
  <c r="L19" i="1"/>
  <c r="L20" i="1"/>
  <c r="L23" i="1"/>
  <c r="L24" i="1"/>
  <c r="J56" i="1" l="1"/>
  <c r="J57" i="1"/>
  <c r="J58" i="1"/>
  <c r="J59" i="1"/>
  <c r="J60" i="1"/>
  <c r="J61" i="1"/>
  <c r="Q61" i="1" s="1"/>
  <c r="J62" i="1"/>
  <c r="Q62" i="1" s="1"/>
  <c r="J63" i="1"/>
  <c r="J64" i="1"/>
  <c r="Q64" i="1" s="1"/>
  <c r="J65" i="1"/>
  <c r="J66" i="1"/>
  <c r="J67" i="1"/>
  <c r="P56" i="1"/>
  <c r="P57" i="1"/>
  <c r="P58" i="1"/>
  <c r="Q58" i="1" s="1"/>
  <c r="P59" i="1"/>
  <c r="Q59" i="1" s="1"/>
  <c r="P60" i="1"/>
  <c r="Q60" i="1" s="1"/>
  <c r="P61" i="1"/>
  <c r="P62" i="1"/>
  <c r="P63" i="1"/>
  <c r="P64" i="1"/>
  <c r="P65" i="1"/>
  <c r="P66" i="1"/>
  <c r="P67" i="1"/>
  <c r="Q67" i="1" s="1"/>
  <c r="Q57" i="1"/>
  <c r="Q65" i="1"/>
  <c r="Q66" i="1"/>
  <c r="J68" i="1"/>
  <c r="P68" i="1"/>
  <c r="J42" i="1"/>
  <c r="J43" i="1"/>
  <c r="J44" i="1"/>
  <c r="J45" i="1"/>
  <c r="J46" i="1"/>
  <c r="J47" i="1"/>
  <c r="P42" i="1"/>
  <c r="P43" i="1"/>
  <c r="P44" i="1"/>
  <c r="P45" i="1"/>
  <c r="Q45" i="1" s="1"/>
  <c r="P46" i="1"/>
  <c r="P47" i="1"/>
  <c r="J48" i="1"/>
  <c r="J49" i="1"/>
  <c r="J50" i="1"/>
  <c r="P48" i="1"/>
  <c r="P49" i="1"/>
  <c r="P50" i="1"/>
  <c r="J30" i="1"/>
  <c r="J31" i="1"/>
  <c r="J32" i="1"/>
  <c r="P30" i="1"/>
  <c r="P31" i="1"/>
  <c r="P32" i="1"/>
  <c r="J33" i="1"/>
  <c r="J34" i="1"/>
  <c r="J35" i="1"/>
  <c r="P33" i="1"/>
  <c r="P34" i="1"/>
  <c r="P35" i="1"/>
  <c r="J21" i="1"/>
  <c r="J22" i="1"/>
  <c r="J23" i="1"/>
  <c r="J24" i="1"/>
  <c r="P21" i="1"/>
  <c r="P22" i="1"/>
  <c r="P23" i="1"/>
  <c r="P24" i="1"/>
  <c r="J20" i="1"/>
  <c r="P20" i="1"/>
  <c r="Q56" i="1" l="1"/>
  <c r="Q63" i="1"/>
  <c r="Q68" i="1"/>
  <c r="Q42" i="1"/>
  <c r="Q32" i="1"/>
  <c r="Q43" i="1"/>
  <c r="Q47" i="1"/>
  <c r="Q44" i="1"/>
  <c r="Q46" i="1"/>
  <c r="Q49" i="1"/>
  <c r="Q48" i="1"/>
  <c r="Q50" i="1"/>
  <c r="Q34" i="1"/>
  <c r="Q31" i="1"/>
  <c r="Q30" i="1"/>
  <c r="Q33" i="1"/>
  <c r="Q35" i="1"/>
  <c r="Q24" i="1"/>
  <c r="Q21" i="1"/>
  <c r="Q23" i="1"/>
  <c r="Q22" i="1"/>
  <c r="Q20" i="1"/>
  <c r="P55" i="1"/>
  <c r="J55" i="1"/>
  <c r="Q55" i="1" l="1"/>
  <c r="P19" i="1"/>
  <c r="J19" i="1"/>
  <c r="P41" i="1"/>
  <c r="J41" i="1"/>
  <c r="P36" i="1"/>
  <c r="J36" i="1"/>
  <c r="P29" i="1"/>
  <c r="J29" i="1"/>
  <c r="Q41" i="1" l="1"/>
  <c r="Q29" i="1"/>
  <c r="Q36" i="1"/>
  <c r="J17" i="1"/>
  <c r="P17" i="1"/>
  <c r="P18" i="1"/>
  <c r="J18" i="1"/>
  <c r="Q19" i="1" l="1"/>
  <c r="P73" i="1" s="1"/>
  <c r="Q18" i="1"/>
  <c r="Q17" i="1"/>
</calcChain>
</file>

<file path=xl/sharedStrings.xml><?xml version="1.0" encoding="utf-8"?>
<sst xmlns="http://schemas.openxmlformats.org/spreadsheetml/2006/main" count="233" uniqueCount="116">
  <si>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</si>
  <si>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</si>
  <si>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</si>
  <si>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</si>
  <si>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</si>
  <si>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</si>
  <si>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</si>
  <si>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</si>
  <si>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</si>
  <si>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</si>
  <si>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</si>
  <si>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</si>
  <si>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</si>
  <si>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</si>
  <si>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</si>
  <si>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</si>
  <si>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</si>
  <si>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</si>
  <si>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</si>
  <si>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</si>
  <si>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</si>
  <si>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</si>
  <si>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PORTANT SUR L’ACQUISITION DE MATÉRIAUX, FOURNITURES ET CONSOMMABLES POUR L’ENTRETIEN 
DES BÂTIMENTS DE L’UNIVERSITÉ DE LORRAINE (OUTILLAGES, QUINCAILLERIE ET FOURNITURES DE TRAVAUX)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</si>
  <si>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</si>
  <si>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</si>
  <si>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</si>
  <si>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</si>
  <si>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</si>
  <si>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Annexe n° 1/2 à l'acte d'engagement - Bordereau des prix unitaires (BPU)</t>
  </si>
  <si>
    <t>LOT N° 2 - Equipements de protection individuelle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</si>
  <si>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EPI JETABLES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</si>
  <si>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PROTECTION DU VISAGE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</si>
  <si>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PROTECTION DU CORPS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</si>
  <si>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VETEMENTS DE TRAVAIL</t>
    </r>
  </si>
  <si>
    <t>Désignation</t>
  </si>
  <si>
    <t>Masque coqué FFP2 Norme EN 149 avec soupape</t>
  </si>
  <si>
    <t>Masque coqué FFP3 Norme EN 149 avec soupape</t>
  </si>
  <si>
    <t>Combinaison jetable type 3</t>
  </si>
  <si>
    <t>Blouse PLP non tissé</t>
  </si>
  <si>
    <t>Charlotte PLP non tissé</t>
  </si>
  <si>
    <t>Surchaussures PLP</t>
  </si>
  <si>
    <t>Casquette coqué 100% COTON norme EN 812</t>
  </si>
  <si>
    <t>Casque de chantier norme EN 397</t>
  </si>
  <si>
    <t>Arceau anti-bruit norme EN352-2 SNR 27dB mini</t>
  </si>
  <si>
    <t>Bouchons d'oreilles norme EN352-2 SNR 27dB mini</t>
  </si>
  <si>
    <t>Bouchons d'oreilles Réutil. cordés norme EN352-2 SNR 27dB mini</t>
  </si>
  <si>
    <t>Casque anti-bruit norme EN352-1 SNR 27dB mini</t>
  </si>
  <si>
    <t>Kit forestier SNR 27dB (coquille, casque ABS,visière grillagée, couvre nuque)</t>
  </si>
  <si>
    <t>Lunettes transparent classe optique 1</t>
  </si>
  <si>
    <t>Gants de précision en milieux secs-enduction poluréthane (risques mécaniques élevés coupures)</t>
  </si>
  <si>
    <t>Gants de précision en milieux secs-enduction poluréthane (risques mécaniques moyens)</t>
  </si>
  <si>
    <t>Gants polyvalents-enduction latex (risques mécaniques élevés coupures)</t>
  </si>
  <si>
    <t>Gants islants (risques électriques) Classe 00</t>
  </si>
  <si>
    <t>Gants risques thermiques contre le froid</t>
  </si>
  <si>
    <t>Bottes de sécurité S5</t>
  </si>
  <si>
    <t>Bottes de sécurité S5 fourrées</t>
  </si>
  <si>
    <t>Sabots mixtes</t>
  </si>
  <si>
    <t>Chaussures de sécurités classe 1 S3 (basses)</t>
  </si>
  <si>
    <t>Chaussures de sécurités classe 1 S3 (montantes)</t>
  </si>
  <si>
    <t>Parka haute visibilité doublées</t>
  </si>
  <si>
    <t>Gilet de sécurité 2 bandes horiz. et 2 bandes vertic. 50mm</t>
  </si>
  <si>
    <t>Genouillères surpantalon</t>
  </si>
  <si>
    <t>Combinaison 2 zips avant 60% coton</t>
  </si>
  <si>
    <t>T-shirt 100% coton</t>
  </si>
  <si>
    <t xml:space="preserve">Sweat col zippé </t>
  </si>
  <si>
    <t>Polo 100% coton</t>
  </si>
  <si>
    <t xml:space="preserve">Veste de travail mini 4 poches </t>
  </si>
  <si>
    <t>Pantalon de travail mini 5 poches</t>
  </si>
  <si>
    <t>Pantalon Jean 100% coton</t>
  </si>
  <si>
    <t>Ensemble de pluie</t>
  </si>
  <si>
    <t>Parka coupe vent et imperméable</t>
  </si>
  <si>
    <t>Blouson matelassé</t>
  </si>
  <si>
    <t>Veste polaire</t>
  </si>
  <si>
    <t>N/C</t>
  </si>
  <si>
    <t>02-001</t>
  </si>
  <si>
    <t>02-002</t>
  </si>
  <si>
    <t>02-003</t>
  </si>
  <si>
    <t>02-004</t>
  </si>
  <si>
    <t>02-005</t>
  </si>
  <si>
    <t>02-006</t>
  </si>
  <si>
    <t>02-007</t>
  </si>
  <si>
    <t>02-008</t>
  </si>
  <si>
    <t>02-009</t>
  </si>
  <si>
    <t>02-010</t>
  </si>
  <si>
    <t>02-011</t>
  </si>
  <si>
    <t>02-012</t>
  </si>
  <si>
    <t>02-013</t>
  </si>
  <si>
    <t>02-014</t>
  </si>
  <si>
    <t>02-015</t>
  </si>
  <si>
    <t>02-016</t>
  </si>
  <si>
    <t>02-017</t>
  </si>
  <si>
    <t>02-018</t>
  </si>
  <si>
    <t>02-019</t>
  </si>
  <si>
    <t>02-020</t>
  </si>
  <si>
    <t>02-021</t>
  </si>
  <si>
    <t>02-022</t>
  </si>
  <si>
    <t>02-023</t>
  </si>
  <si>
    <t>02-024</t>
  </si>
  <si>
    <t>02-025</t>
  </si>
  <si>
    <t>02-026</t>
  </si>
  <si>
    <t>02-027</t>
  </si>
  <si>
    <t>02-028</t>
  </si>
  <si>
    <t>02-029</t>
  </si>
  <si>
    <t>02-030</t>
  </si>
  <si>
    <t>02-031</t>
  </si>
  <si>
    <t>02-032</t>
  </si>
  <si>
    <t>02-033</t>
  </si>
  <si>
    <t>02-034</t>
  </si>
  <si>
    <t>02-035</t>
  </si>
  <si>
    <t>02-036</t>
  </si>
  <si>
    <t>02-037</t>
  </si>
  <si>
    <t>02-038</t>
  </si>
  <si>
    <r>
      <t xml:space="preserve">Le soumisionnaire est libre de proposer des conditionnements différents de ceux préférés par l'Université. Toutefois, la tolérance est de 3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trois fois inférieur ou plus de trois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3L, le soumissionnaire peut proposer des conditionnements allant de 1L à 9L.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</si>
  <si>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candidats sur les spécifications techniques minimales attendues mais ne constituent pas des limitations. 
Les candidats peuvent donc proposer des produits équivalents.</t>
  </si>
  <si>
    <t>Plage de conditionnements autorisés, exprimés en unité de mesure</t>
  </si>
  <si>
    <t>ACCORD-CADRE N° 25B03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</si>
</sst>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3" fillId="6" borderId="7" xfId="0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horizontal="center" vertical="center"/>
    </xf>
    <xf numFmtId="164" fontId="13" fillId="6" borderId="7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2" fontId="15" fillId="0" borderId="0" xfId="0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2" fontId="14" fillId="2" borderId="0" xfId="0" applyNumberFormat="1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164" fontId="7" fillId="6" borderId="8" xfId="0" applyNumberFormat="1" applyFont="1" applyFill="1" applyBorder="1" applyAlignment="1">
      <alignment horizontal="center" vertical="center"/>
    </xf>
    <xf numFmtId="164" fontId="7" fillId="6" borderId="10" xfId="0" applyNumberFormat="1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</cellXfs>
  <cellStyles count="1">
    <cellStyle name="Normal" xfId="0" builtinId="0"/>
  </cellStyles>
  <dxfs count="96"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95"/>
      <tableStyleElement type="headerRow" dxfId="94"/>
      <tableStyleElement type="totalRow" dxfId="93"/>
      <tableStyleElement type="firstColumn" dxfId="92"/>
      <tableStyleElement type="lastColumn" dxfId="91"/>
      <tableStyleElement type="firstRowStripe" dxfId="90"/>
      <tableStyleElement type="firstColumnStripe" dxfId="89"/>
    </tableStyle>
    <tableStyle name="TableStyleMedium11 3" pivot="0" count="7" xr9:uid="{00000000-0011-0000-FFFF-FFFF01000000}">
      <tableStyleElement type="wholeTable" dxfId="88"/>
      <tableStyleElement type="headerRow" dxfId="87"/>
      <tableStyleElement type="totalRow" dxfId="86"/>
      <tableStyleElement type="firstColumn" dxfId="85"/>
      <tableStyleElement type="lastColumn" dxfId="84"/>
      <tableStyleElement type="firstRowStripe" dxfId="83"/>
      <tableStyleElement type="firstColumnStripe" dxfId="82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24" totalsRowShown="0" headerRowDxfId="71" dataDxfId="69" headerRowBorderDxfId="70" tableBorderDxfId="68">
  <autoFilter ref="D16:Q24" xr:uid="{00000000-0009-0000-0100-000001000000}"/>
  <tableColumns count="14">
    <tableColumn id="1" xr3:uid="{00000000-0010-0000-0000-000001000000}" name="Référence UL" dataDxfId="67"/>
    <tableColumn id="16" xr3:uid="{8DAC961F-B89A-4064-9D28-DC854A26D47B}" name="Désignation" dataDxfId="66"/>
    <tableColumn id="2" xr3:uid="{00000000-0010-0000-0000-000002000000}" name="De type ou équivalent" dataDxfId="65"/>
    <tableColumn id="4" xr3:uid="{00000000-0010-0000-0000-000004000000}" name="Unité de mesure" dataDxfId="64"/>
    <tableColumn id="5" xr3:uid="{00000000-0010-0000-0000-000005000000}" name="Conditionnement préféré par l'université, exprimé en unité de mesure" dataDxfId="63"/>
    <tableColumn id="6" xr3:uid="{00000000-0010-0000-0000-000006000000}" name="Quantité annuelle indicative (non contractuelle), exprimée en unité de conditionnement " dataDxfId="62"/>
    <tableColumn id="7" xr3:uid="{00000000-0010-0000-0000-000007000000}" name="Quantité annuelle indicative (non contractuelle), exprimée en unité de mesure" dataDxfId="61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60"/>
    <tableColumn id="3" xr3:uid="{4EEFE6BF-447C-4092-AFA6-C7C461BB4A7F}" name="Plage de conditionnements autorisés, exprimés en unité de mesure" dataDxfId="59">
      <calculatedColumnFormula>CONCATENATE("MIN : ",ROUND(Tableau1[[#This Row],[Conditionnement préféré par l''université, exprimé en unité de mesure]]/3,M242)," - ","MAX : ",ROUND(Tableau1[[#This Row],[Conditionnement préféré par l''université, exprimé en unité de mesure]]*3,2))</calculatedColumnFormula>
    </tableColumn>
    <tableColumn id="9" xr3:uid="{00000000-0010-0000-0000-000009000000}" name="Conditionnement proposé par le candidat, exprimé en unité de mesure" dataDxfId="58"/>
    <tableColumn id="10" xr3:uid="{00000000-0010-0000-0000-00000A000000}" name="Prix HT _x000a_du conditionnement" dataDxfId="57"/>
    <tableColumn id="11" xr3:uid="{00000000-0010-0000-0000-00000B000000}" name="Prix TTC _x000a_du conditionnement" dataDxfId="56"/>
    <tableColumn id="12" xr3:uid="{00000000-0010-0000-0000-00000C000000}" name="Prix TTC _x000a_de l'unité de mesure" dataDxfId="55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54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28:Q36" totalsRowShown="0" headerRowDxfId="53" dataDxfId="51" headerRowBorderDxfId="52" tableBorderDxfId="50">
  <autoFilter ref="D28:Q36" xr:uid="{D79D3281-384C-4769-A2A2-3AF17615907D}"/>
  <tableColumns count="14">
    <tableColumn id="1" xr3:uid="{93B849CA-03FD-42BC-9A52-9C4DD6E7861D}" name="Référence UL" dataDxfId="49"/>
    <tableColumn id="16" xr3:uid="{5CBE18E3-747A-4C65-AA7B-CDF65895EFBE}" name="Désignation" dataDxfId="48"/>
    <tableColumn id="2" xr3:uid="{D1A355F8-4E3C-4223-B80A-B06200658199}" name="De type ou équivalent" dataDxfId="47"/>
    <tableColumn id="4" xr3:uid="{4F07386C-D944-4E2A-9C90-19690EB0FE46}" name="Unité de mesure" dataDxfId="46"/>
    <tableColumn id="5" xr3:uid="{73CF4054-4612-42C9-9510-66DE46C1AF5D}" name="Conditionnement préféré par l'université, exprimé en unité de mesure" dataDxfId="45"/>
    <tableColumn id="6" xr3:uid="{8F8F21E2-B119-46E0-9714-DFCB16D40D0B}" name="Quantité annuelle indicative (non contractuelle), exprimée en unité de conditionnement " dataDxfId="44"/>
    <tableColumn id="7" xr3:uid="{BF7533E8-81C7-4FDE-903F-703F4ED45C73}" name="Quantité annuelle indicative (non contractuelle), exprimée en unité de mesure" dataDxfId="43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42"/>
    <tableColumn id="3" xr3:uid="{F52BA518-65A5-4E7D-80D5-CB427F284539}" name="Plage de conditionnements autorisés, exprimés en unité de mesure" dataDxfId="41">
      <calculatedColumnFormula>CONCATENATE("MIN : ",ROUND(Tableau14[[#This Row],[Conditionnement préféré par l''université, exprimé en unité de mesure]]/3,M243)," - ","MAX : ",ROUND(Tableau14[[#This Row],[Conditionnement préféré par l''université, exprimé en unité de mesure]]*3,2))</calculatedColumnFormula>
    </tableColumn>
    <tableColumn id="9" xr3:uid="{93C55B56-7660-4F5A-97CB-D530875315D9}" name="Conditionnement proposé par le candidat, exprimé en unité de mesure" dataDxfId="40"/>
    <tableColumn id="10" xr3:uid="{5A504022-2595-433A-9F37-A819668A6E8A}" name="Prix HT _x000a_du conditionnement" dataDxfId="39"/>
    <tableColumn id="11" xr3:uid="{FE120B26-1EFF-4158-991C-3B91F5E7D465}" name="Prix TTC _x000a_du conditionnement" dataDxfId="38"/>
    <tableColumn id="12" xr3:uid="{3CFE62F9-F22F-48F6-A269-1079D11E68B7}" name="Prix TTC _x000a_de l'unité de mesure" dataDxfId="37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36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22A663-E5C8-4A99-A448-323DB1033748}" name="Tableau145" displayName="Tableau145" ref="D40:Q50" totalsRowShown="0" headerRowDxfId="35" dataDxfId="33" headerRowBorderDxfId="34" tableBorderDxfId="32">
  <autoFilter ref="D40:Q50" xr:uid="{E032D21B-58EF-43E0-AE9E-9357BB9790AC}"/>
  <tableColumns count="14">
    <tableColumn id="1" xr3:uid="{69B92C46-3A87-4525-B1BE-C6F1E9471557}" name="Référence UL" dataDxfId="31"/>
    <tableColumn id="16" xr3:uid="{95AA80BD-A7F8-4885-8D24-EBC34A7FD202}" name="Désignation" dataDxfId="30"/>
    <tableColumn id="2" xr3:uid="{6531FFD2-6B1C-495D-B8B1-20153FBC303F}" name="De type ou équivalent" dataDxfId="29"/>
    <tableColumn id="4" xr3:uid="{7BF86803-11CA-468C-904E-604FC1CD84BF}" name="Unité de mesure" dataDxfId="28"/>
    <tableColumn id="5" xr3:uid="{B69AC61A-BA1C-4DB4-9447-DEAEF7BBE550}" name="Conditionnement préféré par l'université, exprimé en unité de mesure" dataDxfId="27"/>
    <tableColumn id="6" xr3:uid="{CAF577E1-6E00-4B65-89B0-FBE42BC5FD96}" name="Quantité annuelle indicative (non contractuelle), exprimée en unité de conditionnement " dataDxfId="26"/>
    <tableColumn id="7" xr3:uid="{2899570A-CAE6-4E30-9E85-BAB914A5127F}" name="Quantité annuelle indicative (non contractuelle), exprimée en unité de mesure" dataDxfId="25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9172A4A2-F766-49AC-9B13-CCDC30A76511}" name="Référence candidat" dataDxfId="24"/>
    <tableColumn id="3" xr3:uid="{9987C73E-351A-43D2-BDCB-84EFF77C0FD1}" name="Plage de conditionnements autorisés, exprimés en unité de mesure" dataDxfId="23"/>
    <tableColumn id="9" xr3:uid="{985EF1A9-B473-48A3-B3D2-A31DC3D32F88}" name="Conditionnement proposé par le candidat, exprimé en unité de mesure" dataDxfId="22"/>
    <tableColumn id="10" xr3:uid="{05A734FF-3694-45DC-B1EB-0FA24039117C}" name="Prix HT _x000a_du conditionnement" dataDxfId="21"/>
    <tableColumn id="11" xr3:uid="{A8ADD6F9-48E7-4A8D-8AD4-4012B5E6849B}" name="Prix TTC _x000a_du conditionnement" dataDxfId="20"/>
    <tableColumn id="12" xr3:uid="{DEA78E09-857D-4793-8F1B-62991FE0ABB6}" name="Prix TTC _x000a_de l'unité de mesure" dataDxfId="19">
      <calculatedColumnFormula>Tableau145[[#This Row],[Prix TTC 
du conditionnement]]/Tableau145[[#This Row],[Conditionnement proposé par le candidat, exprimé en unité de mesure]]</calculatedColumnFormula>
    </tableColumn>
    <tableColumn id="13" xr3:uid="{30345052-1AAA-4DC4-BB40-3CC781E50D5D}" name="Montant annuel estimatif (Prix TTC de l'unité de mesure x Quantité annuelle indicative exprimée en unité de mesure)" dataDxfId="18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C1DB8E4-3EAE-4CF1-A43E-B1DF2B2FB461}" name="Tableau143" displayName="Tableau143" ref="D54:Q68" totalsRowShown="0" headerRowDxfId="17" dataDxfId="15" headerRowBorderDxfId="16" tableBorderDxfId="14">
  <autoFilter ref="D54:Q68" xr:uid="{C708545B-7558-4993-81B9-304BB6096BED}"/>
  <tableColumns count="14">
    <tableColumn id="1" xr3:uid="{4840DE0A-A95B-4285-8B08-1BE251B58BC9}" name="Référence UL" dataDxfId="13"/>
    <tableColumn id="16" xr3:uid="{DB244D93-56EE-412F-B6D7-285C30E4E07B}" name="Désignation" dataDxfId="12"/>
    <tableColumn id="2" xr3:uid="{1F62A779-19D8-4C4E-A388-CB45C55DCAEC}" name="De type ou équivalent" dataDxfId="11"/>
    <tableColumn id="4" xr3:uid="{EA59CF18-E0BB-4C12-98E5-63921C418CE2}" name="Unité de mesure" dataDxfId="10"/>
    <tableColumn id="5" xr3:uid="{E4E6C59F-9926-4762-8248-226D055395C4}" name="Conditionnement préféré par l'université, exprimé en unité de mesure" dataDxfId="9"/>
    <tableColumn id="6" xr3:uid="{EDB38B76-28D3-4FDE-9DD4-59872BEFF42A}" name="Quantité annuelle indicative (non contractuelle), exprimée en unité de conditionnement " dataDxfId="8"/>
    <tableColumn id="7" xr3:uid="{FAE9A67E-7DBF-4A27-8A49-25CC90B2A760}" name="Quantité annuelle indicative (non contractuelle), exprimée en unité de mesure" dataDxfId="7">
      <calculatedColumnFormula>Tableau143[[#This Row],[Quantité annuelle indicative (non contractuelle), exprimée en unité de conditionnement ]]*Tableau143[[#This Row],[Conditionnement préféré par l''université, exprimé en unité de mesure]]</calculatedColumnFormula>
    </tableColumn>
    <tableColumn id="8" xr3:uid="{C277A40E-1DA5-4BAA-A6A6-5DDFB4683EE2}" name="Référence candidat" dataDxfId="6"/>
    <tableColumn id="3" xr3:uid="{B95AE840-E075-4AB9-B063-9100C6CB1E68}" name="Plage de conditionnements autorisés, exprimés en unité de mesure" dataDxfId="5"/>
    <tableColumn id="9" xr3:uid="{B1183D39-71A1-409B-9AAF-BE4E58050391}" name="Conditionnement proposé par le candidat, exprimé en unité de mesure" dataDxfId="4"/>
    <tableColumn id="10" xr3:uid="{9C223EB3-C52C-4E4D-A792-3D055A67BAC1}" name="Prix HT _x000a_du conditionnement" dataDxfId="3"/>
    <tableColumn id="11" xr3:uid="{A70F7E11-89B9-4E14-A41F-FD0996D7B385}" name="Prix TTC _x000a_du conditionnement" dataDxfId="2"/>
    <tableColumn id="12" xr3:uid="{A88C4672-E316-4A4E-850D-58736AE1A1BB}" name="Prix TTC _x000a_de l'unité de mesure" dataDxfId="1">
      <calculatedColumnFormula>Tableau143[[#This Row],[Prix TTC 
du conditionnement]]/Tableau143[[#This Row],[Conditionnement proposé par le candidat, exprimé en unité de mesure]]</calculatedColumnFormula>
    </tableColumn>
    <tableColumn id="13" xr3:uid="{531A2CDE-F80E-412D-B556-C4CC3D673FE6}" name="Montant annuel estimatif (Prix TTC de l'unité de mesure x Quantité annuelle indicative exprimée en unité de mesure)" dataDxfId="0">
      <calculatedColumnFormula>Tableau143[[#This Row],[Prix TTC 
de l''unité de mesure]]*Tableau143[[#This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9"/>
  <sheetViews>
    <sheetView showGridLines="0" tabSelected="1" zoomScale="70" zoomScaleNormal="70" workbookViewId="0">
      <selection activeCell="D4" sqref="D3:Q4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79.85546875" style="47" bestFit="1" customWidth="1"/>
    <col min="6" max="6" width="24.28515625" style="2" customWidth="1"/>
    <col min="7" max="7" width="10.7109375" style="2" customWidth="1"/>
    <col min="8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40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56" t="s">
        <v>115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8"/>
    </row>
    <row r="3" spans="1:18" ht="77.25" customHeight="1" x14ac:dyDescent="0.25">
      <c r="A3" s="22"/>
      <c r="B3" s="22"/>
      <c r="C3" s="22"/>
      <c r="D3" s="59" t="s">
        <v>22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1"/>
    </row>
    <row r="4" spans="1:18" ht="35.1" customHeight="1" x14ac:dyDescent="0.25">
      <c r="A4" s="22"/>
      <c r="B4" s="22"/>
      <c r="C4" s="22"/>
      <c r="D4" s="62" t="s">
        <v>28</v>
      </c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4"/>
    </row>
    <row r="5" spans="1:18" ht="35.1" customHeight="1" x14ac:dyDescent="0.25">
      <c r="A5" s="22"/>
      <c r="B5" s="22"/>
      <c r="C5" s="22"/>
      <c r="D5" s="85" t="s">
        <v>29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7"/>
    </row>
    <row r="6" spans="1:18" ht="24" customHeight="1" x14ac:dyDescent="0.25">
      <c r="A6" s="22"/>
      <c r="B6" s="22"/>
      <c r="C6" s="22"/>
      <c r="D6" s="22"/>
      <c r="E6" s="40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49.5" customHeight="1" x14ac:dyDescent="0.25">
      <c r="A7" s="22"/>
      <c r="B7" s="22"/>
      <c r="C7" s="22"/>
      <c r="D7" s="88" t="s">
        <v>26</v>
      </c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90"/>
    </row>
    <row r="8" spans="1:18" ht="90" customHeight="1" x14ac:dyDescent="0.25">
      <c r="A8" s="22"/>
      <c r="B8" s="22"/>
      <c r="C8" s="22"/>
      <c r="D8" s="88" t="s">
        <v>112</v>
      </c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90"/>
    </row>
    <row r="9" spans="1:18" ht="24" customHeight="1" thickBot="1" x14ac:dyDescent="0.3">
      <c r="A9" s="22"/>
      <c r="B9" s="22"/>
      <c r="C9" s="22"/>
      <c r="D9" s="48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50"/>
      <c r="Q9" s="24"/>
    </row>
    <row r="10" spans="1:18" ht="90" customHeight="1" thickBot="1" x14ac:dyDescent="0.3">
      <c r="A10" s="22"/>
      <c r="B10" s="22"/>
      <c r="C10" s="28"/>
      <c r="D10" s="91" t="s">
        <v>113</v>
      </c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3"/>
    </row>
    <row r="11" spans="1:18" ht="24" customHeight="1" thickBot="1" x14ac:dyDescent="0.3">
      <c r="A11" s="22"/>
      <c r="B11" s="22"/>
      <c r="C11" s="22"/>
      <c r="D11" s="30"/>
      <c r="E11" s="51"/>
      <c r="F11" s="30"/>
      <c r="G11" s="30"/>
      <c r="H11" s="30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28"/>
      <c r="D12" s="72" t="s">
        <v>20</v>
      </c>
      <c r="E12" s="73"/>
      <c r="F12" s="69"/>
      <c r="G12" s="70"/>
      <c r="H12" s="71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42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67" t="s">
        <v>13</v>
      </c>
      <c r="E14" s="68"/>
      <c r="F14" s="68"/>
      <c r="G14" s="68"/>
      <c r="H14" s="68"/>
      <c r="I14" s="68"/>
      <c r="J14" s="68"/>
      <c r="K14" s="74" t="s">
        <v>11</v>
      </c>
      <c r="L14" s="75"/>
      <c r="M14" s="75"/>
      <c r="N14" s="75"/>
      <c r="O14" s="75"/>
      <c r="P14" s="94" t="s">
        <v>12</v>
      </c>
      <c r="Q14" s="95"/>
    </row>
    <row r="15" spans="1:18" ht="15" customHeight="1" thickBot="1" x14ac:dyDescent="0.3">
      <c r="A15" s="22"/>
      <c r="B15" s="22"/>
      <c r="C15" s="22"/>
      <c r="D15" s="22"/>
      <c r="E15" s="40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29" t="s">
        <v>23</v>
      </c>
      <c r="E16" s="43" t="s">
        <v>34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114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65" t="s">
        <v>14</v>
      </c>
      <c r="C17" s="22"/>
      <c r="D17" s="8"/>
      <c r="E17" s="44" t="s">
        <v>15</v>
      </c>
      <c r="F17" s="8" t="s">
        <v>17</v>
      </c>
      <c r="G17" s="8" t="s">
        <v>24</v>
      </c>
      <c r="H17" s="54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27</v>
      </c>
      <c r="L17" s="53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66"/>
      <c r="C18" s="22"/>
      <c r="D18" s="13"/>
      <c r="E18" s="45" t="s">
        <v>16</v>
      </c>
      <c r="F18" s="13" t="s">
        <v>18</v>
      </c>
      <c r="G18" s="13" t="s">
        <v>25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13" t="str">
        <f>CONCATENATE("MIN : ",ROUND(Tableau1[[#This Row],[Conditionnement préféré par l''université, exprimé en unité de mesure]]/3,M243)," - ","MAX : ",ROUND(Tableau1[[#This Row],[Conditionnement préféré par l''université, exprimé en unité de mesure]]*3,2))</f>
        <v>MIN : 2 - MAX : 15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6" t="s">
        <v>74</v>
      </c>
      <c r="E19" s="33" t="s">
        <v>35</v>
      </c>
      <c r="F19" s="39" t="s">
        <v>73</v>
      </c>
      <c r="G19" s="26" t="s">
        <v>24</v>
      </c>
      <c r="H19" s="27">
        <v>10</v>
      </c>
      <c r="I19" s="27">
        <v>20</v>
      </c>
      <c r="J19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19" s="19"/>
      <c r="L19" s="39" t="str">
        <f>CONCATENATE("MIN : ",ROUND(Tableau1[[#This Row],[Conditionnement préféré par l''université, exprimé en unité de mesure]]/3,M244)," - ","MAX : ",ROUND(Tableau1[[#This Row],[Conditionnement préféré par l''université, exprimé en unité de mesure]]*3,2))</f>
        <v>MIN : 3 - MAX : 30</v>
      </c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39" t="s">
        <v>75</v>
      </c>
      <c r="E20" s="33" t="s">
        <v>36</v>
      </c>
      <c r="F20" s="39" t="s">
        <v>73</v>
      </c>
      <c r="G20" s="26" t="s">
        <v>24</v>
      </c>
      <c r="H20" s="32">
        <v>10</v>
      </c>
      <c r="I20" s="32">
        <v>20</v>
      </c>
      <c r="J20" s="32">
        <f>Tableau1[[#This Row],[Quantité annuelle indicative (non contractuelle), exprimée en unité de conditionnement ]]*Tableau1[[#This Row],[Conditionnement préféré par l''université, exprimé en unité de mesure]]</f>
        <v>200</v>
      </c>
      <c r="K20" s="34"/>
      <c r="L20" s="31" t="str">
        <f>CONCATENATE("MIN : ",ROUND(Tableau1[[#This Row],[Conditionnement préféré par l''université, exprimé en unité de mesure]]/3,M245)," - ","MAX : ",ROUND(Tableau1[[#This Row],[Conditionnement préféré par l''université, exprimé en unité de mesure]]*3,2))</f>
        <v>MIN : 3 - MAX : 30</v>
      </c>
      <c r="M20" s="35"/>
      <c r="N20" s="36"/>
      <c r="O20" s="36"/>
      <c r="P20" s="37" t="e">
        <f>Tableau1[[#This Row],[Prix TTC 
du conditionnement]]/Tableau1[[#This Row],[Conditionnement proposé par le candidat, exprimé en unité de mesure]]</f>
        <v>#DIV/0!</v>
      </c>
      <c r="Q20" s="36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31" t="s">
        <v>76</v>
      </c>
      <c r="E21" s="33" t="s">
        <v>37</v>
      </c>
      <c r="F21" s="39" t="s">
        <v>73</v>
      </c>
      <c r="G21" s="26" t="s">
        <v>24</v>
      </c>
      <c r="H21" s="38">
        <v>1</v>
      </c>
      <c r="I21" s="32">
        <v>10</v>
      </c>
      <c r="J21" s="32">
        <f>Tableau1[[#This Row],[Quantité annuelle indicative (non contractuelle), exprimée en unité de conditionnement ]]*Tableau1[[#This Row],[Conditionnement préféré par l''université, exprimé en unité de mesure]]</f>
        <v>10</v>
      </c>
      <c r="K21" s="34"/>
      <c r="L21" s="31" t="str">
        <f>CONCATENATE("MIN : ",ROUND(Tableau1[[#This Row],[Conditionnement préféré par l''université, exprimé en unité de mesure]]/3,M246)," - ","MAX : ",ROUND(Tableau1[[#This Row],[Conditionnement préféré par l''université, exprimé en unité de mesure]]*3,2))</f>
        <v>MIN : 0 - MAX : 3</v>
      </c>
      <c r="M21" s="35"/>
      <c r="N21" s="36"/>
      <c r="O21" s="36"/>
      <c r="P21" s="37" t="e">
        <f>Tableau1[[#This Row],[Prix TTC 
du conditionnement]]/Tableau1[[#This Row],[Conditionnement proposé par le candidat, exprimé en unité de mesure]]</f>
        <v>#DIV/0!</v>
      </c>
      <c r="Q21" s="36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31" t="s">
        <v>77</v>
      </c>
      <c r="E22" s="33" t="s">
        <v>38</v>
      </c>
      <c r="F22" s="39" t="s">
        <v>73</v>
      </c>
      <c r="G22" s="26" t="s">
        <v>24</v>
      </c>
      <c r="H22" s="38">
        <v>100</v>
      </c>
      <c r="I22" s="32">
        <v>10</v>
      </c>
      <c r="J22" s="32">
        <f>Tableau1[[#This Row],[Quantité annuelle indicative (non contractuelle), exprimée en unité de conditionnement ]]*Tableau1[[#This Row],[Conditionnement préféré par l''université, exprimé en unité de mesure]]</f>
        <v>1000</v>
      </c>
      <c r="K22" s="34"/>
      <c r="L22" s="31" t="str">
        <f>CONCATENATE("MIN : ",ROUND(Tableau1[[#This Row],[Conditionnement préféré par l''université, exprimé en unité de mesure]]/3,M247)," - ","MAX : ",ROUND(Tableau1[[#This Row],[Conditionnement préféré par l''université, exprimé en unité de mesure]]*3,2))</f>
        <v>MIN : 33 - MAX : 300</v>
      </c>
      <c r="M22" s="35"/>
      <c r="N22" s="36"/>
      <c r="O22" s="36"/>
      <c r="P22" s="37" t="e">
        <f>Tableau1[[#This Row],[Prix TTC 
du conditionnement]]/Tableau1[[#This Row],[Conditionnement proposé par le candidat, exprimé en unité de mesure]]</f>
        <v>#DIV/0!</v>
      </c>
      <c r="Q22" s="36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31" t="s">
        <v>78</v>
      </c>
      <c r="E23" s="33" t="s">
        <v>39</v>
      </c>
      <c r="F23" s="39" t="s">
        <v>73</v>
      </c>
      <c r="G23" s="26" t="s">
        <v>24</v>
      </c>
      <c r="H23" s="32">
        <v>100</v>
      </c>
      <c r="I23" s="32">
        <v>10</v>
      </c>
      <c r="J23" s="32">
        <f>Tableau1[[#This Row],[Quantité annuelle indicative (non contractuelle), exprimée en unité de conditionnement ]]*Tableau1[[#This Row],[Conditionnement préféré par l''université, exprimé en unité de mesure]]</f>
        <v>1000</v>
      </c>
      <c r="K23" s="34"/>
      <c r="L23" s="31" t="str">
        <f>CONCATENATE("MIN : ",ROUND(Tableau1[[#This Row],[Conditionnement préféré par l''université, exprimé en unité de mesure]]/3,M248)," - ","MAX : ",ROUND(Tableau1[[#This Row],[Conditionnement préféré par l''université, exprimé en unité de mesure]]*3,2))</f>
        <v>MIN : 33 - MAX : 300</v>
      </c>
      <c r="M23" s="35"/>
      <c r="N23" s="36"/>
      <c r="O23" s="36"/>
      <c r="P23" s="37" t="e">
        <f>Tableau1[[#This Row],[Prix TTC 
du conditionnement]]/Tableau1[[#This Row],[Conditionnement proposé par le candidat, exprimé en unité de mesure]]</f>
        <v>#DIV/0!</v>
      </c>
      <c r="Q23" s="36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31" t="s">
        <v>79</v>
      </c>
      <c r="E24" s="33" t="s">
        <v>40</v>
      </c>
      <c r="F24" s="39" t="s">
        <v>73</v>
      </c>
      <c r="G24" s="26" t="s">
        <v>24</v>
      </c>
      <c r="H24" s="52">
        <v>100</v>
      </c>
      <c r="I24" s="32">
        <v>10</v>
      </c>
      <c r="J24" s="32">
        <f>Tableau1[[#This Row],[Quantité annuelle indicative (non contractuelle), exprimée en unité de conditionnement ]]*Tableau1[[#This Row],[Conditionnement préféré par l''université, exprimé en unité de mesure]]</f>
        <v>1000</v>
      </c>
      <c r="K24" s="34"/>
      <c r="L24" s="31" t="str">
        <f>CONCATENATE("MIN : ",ROUND(Tableau1[[#This Row],[Conditionnement préféré par l''université, exprimé en unité de mesure]]/3,M249)," - ","MAX : ",ROUND(Tableau1[[#This Row],[Conditionnement préféré par l''université, exprimé en unité de mesure]]*3,2))</f>
        <v>MIN : 33 - MAX : 300</v>
      </c>
      <c r="M24" s="35"/>
      <c r="N24" s="36"/>
      <c r="O24" s="36"/>
      <c r="P24" s="37" t="e">
        <f>Tableau1[[#This Row],[Prix TTC 
du conditionnement]]/Tableau1[[#This Row],[Conditionnement proposé par le candidat, exprimé en unité de mesure]]</f>
        <v>#DIV/0!</v>
      </c>
      <c r="Q24" s="36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thickBot="1" x14ac:dyDescent="0.3">
      <c r="A25" s="22"/>
      <c r="B25" s="22"/>
      <c r="C25" s="22"/>
      <c r="D25" s="24"/>
      <c r="E25" s="41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</row>
    <row r="26" spans="1:18" ht="39.950000000000003" customHeight="1" thickBot="1" x14ac:dyDescent="0.3">
      <c r="A26" s="22"/>
      <c r="B26" s="22"/>
      <c r="C26" s="28"/>
      <c r="D26" s="76" t="s">
        <v>30</v>
      </c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8"/>
      <c r="P26" s="79"/>
      <c r="Q26" s="80"/>
    </row>
    <row r="27" spans="1:18" ht="24" customHeight="1" thickBot="1" x14ac:dyDescent="0.3">
      <c r="A27" s="22"/>
      <c r="B27" s="22"/>
      <c r="C27" s="22"/>
      <c r="D27" s="25"/>
      <c r="E27" s="42"/>
      <c r="F27" s="25"/>
      <c r="G27" s="25"/>
      <c r="H27" s="25"/>
      <c r="I27" s="25"/>
      <c r="J27" s="25"/>
      <c r="K27" s="25"/>
      <c r="L27" s="25"/>
      <c r="M27" s="25"/>
      <c r="N27" s="25"/>
      <c r="O27" s="30"/>
      <c r="P27" s="30"/>
      <c r="Q27" s="25"/>
    </row>
    <row r="28" spans="1:18" s="1" customFormat="1" ht="70.5" customHeight="1" thickBot="1" x14ac:dyDescent="0.3">
      <c r="A28" s="22"/>
      <c r="B28" s="22"/>
      <c r="C28" s="22"/>
      <c r="D28" s="29" t="s">
        <v>23</v>
      </c>
      <c r="E28" s="43" t="s">
        <v>34</v>
      </c>
      <c r="F28" s="3" t="s">
        <v>0</v>
      </c>
      <c r="G28" s="3" t="s">
        <v>1</v>
      </c>
      <c r="H28" s="3" t="s">
        <v>2</v>
      </c>
      <c r="I28" s="3" t="s">
        <v>3</v>
      </c>
      <c r="J28" s="3" t="s">
        <v>4</v>
      </c>
      <c r="K28" s="4" t="s">
        <v>5</v>
      </c>
      <c r="L28" s="5" t="s">
        <v>114</v>
      </c>
      <c r="M28" s="5" t="s">
        <v>6</v>
      </c>
      <c r="N28" s="5" t="s">
        <v>8</v>
      </c>
      <c r="O28" s="5" t="s">
        <v>9</v>
      </c>
      <c r="P28" s="6" t="s">
        <v>10</v>
      </c>
      <c r="Q28" s="7" t="s">
        <v>7</v>
      </c>
      <c r="R28" s="22"/>
    </row>
    <row r="29" spans="1:18" ht="24" customHeight="1" x14ac:dyDescent="0.25">
      <c r="A29" s="22"/>
      <c r="B29" s="22"/>
      <c r="C29" s="22"/>
      <c r="D29" s="26" t="s">
        <v>80</v>
      </c>
      <c r="E29" s="33" t="s">
        <v>41</v>
      </c>
      <c r="F29" s="39" t="s">
        <v>73</v>
      </c>
      <c r="G29" s="26" t="s">
        <v>24</v>
      </c>
      <c r="H29" s="38">
        <v>1</v>
      </c>
      <c r="I29" s="27">
        <v>10</v>
      </c>
      <c r="J29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29" s="19"/>
      <c r="L29" s="53"/>
      <c r="M29" s="18"/>
      <c r="N29" s="20"/>
      <c r="O29" s="20"/>
      <c r="P29" s="21" t="e">
        <f>Tableau14[[#This Row],[Prix TTC 
du conditionnement]]/Tableau14[[#This Row],[Conditionnement proposé par le candidat, exprimé en unité de mesure]]</f>
        <v>#DIV/0!</v>
      </c>
      <c r="Q29" s="20" t="e">
        <f>Tableau14[[#This Row],[Prix TTC 
de l''unité de mesure]]*Tableau14[[#This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26" t="s">
        <v>81</v>
      </c>
      <c r="E30" s="33" t="s">
        <v>42</v>
      </c>
      <c r="F30" s="39" t="s">
        <v>73</v>
      </c>
      <c r="G30" s="26" t="s">
        <v>24</v>
      </c>
      <c r="H30" s="38">
        <v>1</v>
      </c>
      <c r="I30" s="27">
        <v>10</v>
      </c>
      <c r="J30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30" s="19"/>
      <c r="L30" s="53"/>
      <c r="M30" s="18"/>
      <c r="N30" s="20"/>
      <c r="O30" s="20"/>
      <c r="P30" s="21" t="e">
        <f>Tableau14[[#This Row],[Prix TTC 
du conditionnement]]/Tableau14[[#This Row],[Conditionnement proposé par le candidat, exprimé en unité de mesure]]</f>
        <v>#DIV/0!</v>
      </c>
      <c r="Q30" s="20" t="e">
        <f>Tableau14[[#This Row],[Prix TTC 
de l''unité de mesure]]*Tableau14[[#This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26" t="s">
        <v>82</v>
      </c>
      <c r="E31" s="33" t="s">
        <v>43</v>
      </c>
      <c r="F31" s="39" t="s">
        <v>73</v>
      </c>
      <c r="G31" s="26" t="s">
        <v>24</v>
      </c>
      <c r="H31" s="38">
        <v>1</v>
      </c>
      <c r="I31" s="27">
        <v>10</v>
      </c>
      <c r="J31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31" s="19"/>
      <c r="L31" s="53"/>
      <c r="M31" s="18"/>
      <c r="N31" s="20"/>
      <c r="O31" s="20"/>
      <c r="P31" s="21" t="e">
        <f>Tableau14[[#This Row],[Prix TTC 
du conditionnement]]/Tableau14[[#This Row],[Conditionnement proposé par le candidat, exprimé en unité de mesure]]</f>
        <v>#DIV/0!</v>
      </c>
      <c r="Q31" s="20" t="e">
        <f>Tableau14[[#This Row],[Prix TTC 
de l''unité de mesure]]*Tableau14[[#This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26" t="s">
        <v>83</v>
      </c>
      <c r="E32" s="33" t="s">
        <v>44</v>
      </c>
      <c r="F32" s="39" t="s">
        <v>73</v>
      </c>
      <c r="G32" s="26" t="s">
        <v>24</v>
      </c>
      <c r="H32" s="27">
        <v>250</v>
      </c>
      <c r="I32" s="27">
        <v>15</v>
      </c>
      <c r="J32" s="27">
        <f>Tableau14[[#This Row],[Quantité annuelle indicative (non contractuelle), exprimée en unité de conditionnement ]]*Tableau14[[#This Row],[Conditionnement préféré par l''université, exprimé en unité de mesure]]</f>
        <v>3750</v>
      </c>
      <c r="K32" s="19"/>
      <c r="L32" s="39" t="str">
        <f>CONCATENATE("MIN : ",ROUND(Tableau14[[#This Row],[Conditionnement préféré par l''université, exprimé en unité de mesure]]/3,M246)," - ","MAX : ",ROUND(Tableau14[[#This Row],[Conditionnement préféré par l''université, exprimé en unité de mesure]]*3,2))</f>
        <v>MIN : 83 - MAX : 750</v>
      </c>
      <c r="M32" s="18"/>
      <c r="N32" s="20"/>
      <c r="O32" s="20"/>
      <c r="P32" s="21" t="e">
        <f>Tableau14[[#This Row],[Prix TTC 
du conditionnement]]/Tableau14[[#This Row],[Conditionnement proposé par le candidat, exprimé en unité de mesure]]</f>
        <v>#DIV/0!</v>
      </c>
      <c r="Q32" s="20" t="e">
        <f>Tableau14[[#This Row],[Prix TTC 
de l''unité de mesure]]*Tableau14[[#This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26" t="s">
        <v>84</v>
      </c>
      <c r="E33" s="33" t="s">
        <v>45</v>
      </c>
      <c r="F33" s="39" t="s">
        <v>73</v>
      </c>
      <c r="G33" s="26" t="s">
        <v>24</v>
      </c>
      <c r="H33" s="27">
        <v>10</v>
      </c>
      <c r="I33" s="27">
        <v>10</v>
      </c>
      <c r="J33" s="27">
        <f>Tableau14[[#This Row],[Quantité annuelle indicative (non contractuelle), exprimée en unité de conditionnement ]]*Tableau14[[#This Row],[Conditionnement préféré par l''université, exprimé en unité de mesure]]</f>
        <v>100</v>
      </c>
      <c r="K33" s="19"/>
      <c r="L33" s="39" t="str">
        <f>CONCATENATE("MIN : ",ROUND(Tableau14[[#This Row],[Conditionnement préféré par l''université, exprimé en unité de mesure]]/3,M247)," - ","MAX : ",ROUND(Tableau14[[#This Row],[Conditionnement préféré par l''université, exprimé en unité de mesure]]*3,2))</f>
        <v>MIN : 3 - MAX : 30</v>
      </c>
      <c r="M33" s="18"/>
      <c r="N33" s="20"/>
      <c r="O33" s="20"/>
      <c r="P33" s="21" t="e">
        <f>Tableau14[[#This Row],[Prix TTC 
du conditionnement]]/Tableau14[[#This Row],[Conditionnement proposé par le candidat, exprimé en unité de mesure]]</f>
        <v>#DIV/0!</v>
      </c>
      <c r="Q33" s="20" t="e">
        <f>Tableau14[[#This Row],[Prix TTC 
de l''unité de mesure]]*Tableau14[[#This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26" t="s">
        <v>85</v>
      </c>
      <c r="E34" s="33" t="s">
        <v>46</v>
      </c>
      <c r="F34" s="39" t="s">
        <v>73</v>
      </c>
      <c r="G34" s="26" t="s">
        <v>24</v>
      </c>
      <c r="H34" s="38">
        <v>1</v>
      </c>
      <c r="I34" s="27">
        <v>15</v>
      </c>
      <c r="J34" s="27">
        <f>Tableau14[[#This Row],[Quantité annuelle indicative (non contractuelle), exprimée en unité de conditionnement ]]*Tableau14[[#This Row],[Conditionnement préféré par l''université, exprimé en unité de mesure]]</f>
        <v>15</v>
      </c>
      <c r="K34" s="19"/>
      <c r="L34" s="53"/>
      <c r="M34" s="18"/>
      <c r="N34" s="20"/>
      <c r="O34" s="20"/>
      <c r="P34" s="21" t="e">
        <f>Tableau14[[#This Row],[Prix TTC 
du conditionnement]]/Tableau14[[#This Row],[Conditionnement proposé par le candidat, exprimé en unité de mesure]]</f>
        <v>#DIV/0!</v>
      </c>
      <c r="Q34" s="20" t="e">
        <f>Tableau14[[#This Row],[Prix TTC 
de l''unité de mesure]]*Tableau14[[#This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26" t="s">
        <v>86</v>
      </c>
      <c r="E35" s="33" t="s">
        <v>47</v>
      </c>
      <c r="F35" s="39" t="s">
        <v>73</v>
      </c>
      <c r="G35" s="26" t="s">
        <v>24</v>
      </c>
      <c r="H35" s="38">
        <v>1</v>
      </c>
      <c r="I35" s="27">
        <v>10</v>
      </c>
      <c r="J35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35" s="19"/>
      <c r="L35" s="53"/>
      <c r="M35" s="18"/>
      <c r="N35" s="20"/>
      <c r="O35" s="20"/>
      <c r="P35" s="21" t="e">
        <f>Tableau14[[#This Row],[Prix TTC 
du conditionnement]]/Tableau14[[#This Row],[Conditionnement proposé par le candidat, exprimé en unité de mesure]]</f>
        <v>#DIV/0!</v>
      </c>
      <c r="Q35" s="20" t="e">
        <f>Tableau14[[#This Row],[Prix TTC 
de l''unité de mesure]]*Tableau14[[#This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26" t="s">
        <v>87</v>
      </c>
      <c r="E36" s="33" t="s">
        <v>48</v>
      </c>
      <c r="F36" s="39" t="s">
        <v>73</v>
      </c>
      <c r="G36" s="26" t="s">
        <v>24</v>
      </c>
      <c r="H36" s="38">
        <v>1</v>
      </c>
      <c r="I36" s="27">
        <v>10</v>
      </c>
      <c r="J36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36" s="19"/>
      <c r="L36" s="53"/>
      <c r="M36" s="18"/>
      <c r="N36" s="20"/>
      <c r="O36" s="20"/>
      <c r="P36" s="21" t="e">
        <f>Tableau14[[#This Row],[Prix TTC 
du conditionnement]]/Tableau14[[#This Row],[Conditionnement proposé par le candidat, exprimé en unité de mesure]]</f>
        <v>#DIV/0!</v>
      </c>
      <c r="Q36" s="20" t="e">
        <f>Tableau14[[#This Row],[Prix TTC 
de l''unité de mesure]]*Tableau14[[#This Row],[Quantité annuelle indicative (non contractuelle), exprimée en unité de mesure]]</f>
        <v>#DIV/0!</v>
      </c>
      <c r="R36" s="22"/>
    </row>
    <row r="37" spans="1:18" ht="24" customHeight="1" thickBot="1" x14ac:dyDescent="0.3">
      <c r="A37" s="22"/>
      <c r="B37" s="22"/>
      <c r="C37" s="22"/>
      <c r="D37" s="24"/>
      <c r="E37" s="41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</row>
    <row r="38" spans="1:18" ht="39.950000000000003" customHeight="1" thickBot="1" x14ac:dyDescent="0.3">
      <c r="A38" s="22"/>
      <c r="B38" s="22"/>
      <c r="C38" s="28"/>
      <c r="D38" s="76" t="s">
        <v>31</v>
      </c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8"/>
      <c r="P38" s="79"/>
      <c r="Q38" s="80"/>
    </row>
    <row r="39" spans="1:18" ht="24" customHeight="1" thickBot="1" x14ac:dyDescent="0.3">
      <c r="A39" s="22"/>
      <c r="B39" s="22"/>
      <c r="C39" s="22"/>
      <c r="D39" s="25"/>
      <c r="E39" s="42"/>
      <c r="F39" s="25"/>
      <c r="G39" s="25"/>
      <c r="H39" s="25"/>
      <c r="I39" s="25"/>
      <c r="J39" s="25"/>
      <c r="K39" s="25"/>
      <c r="L39" s="25"/>
      <c r="M39" s="25"/>
      <c r="N39" s="25"/>
      <c r="O39" s="30"/>
      <c r="P39" s="30"/>
      <c r="Q39" s="25"/>
    </row>
    <row r="40" spans="1:18" s="1" customFormat="1" ht="70.5" customHeight="1" thickBot="1" x14ac:dyDescent="0.3">
      <c r="A40" s="22"/>
      <c r="B40" s="22"/>
      <c r="C40" s="22"/>
      <c r="D40" s="29" t="s">
        <v>23</v>
      </c>
      <c r="E40" s="43" t="s">
        <v>34</v>
      </c>
      <c r="F40" s="3" t="s">
        <v>0</v>
      </c>
      <c r="G40" s="3" t="s">
        <v>1</v>
      </c>
      <c r="H40" s="3" t="s">
        <v>2</v>
      </c>
      <c r="I40" s="3" t="s">
        <v>3</v>
      </c>
      <c r="J40" s="3" t="s">
        <v>4</v>
      </c>
      <c r="K40" s="4" t="s">
        <v>5</v>
      </c>
      <c r="L40" s="5" t="s">
        <v>114</v>
      </c>
      <c r="M40" s="5" t="s">
        <v>6</v>
      </c>
      <c r="N40" s="5" t="s">
        <v>8</v>
      </c>
      <c r="O40" s="5" t="s">
        <v>9</v>
      </c>
      <c r="P40" s="6" t="s">
        <v>10</v>
      </c>
      <c r="Q40" s="7" t="s">
        <v>7</v>
      </c>
      <c r="R40" s="22"/>
    </row>
    <row r="41" spans="1:18" ht="24" customHeight="1" x14ac:dyDescent="0.25">
      <c r="A41" s="22"/>
      <c r="B41" s="22"/>
      <c r="C41" s="22"/>
      <c r="D41" s="26" t="s">
        <v>88</v>
      </c>
      <c r="E41" s="33" t="s">
        <v>49</v>
      </c>
      <c r="F41" s="39" t="s">
        <v>73</v>
      </c>
      <c r="G41" s="26" t="s">
        <v>24</v>
      </c>
      <c r="H41" s="38">
        <v>1</v>
      </c>
      <c r="I41" s="27">
        <v>10</v>
      </c>
      <c r="J41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1" s="19"/>
      <c r="L41" s="53"/>
      <c r="M41" s="18"/>
      <c r="N41" s="20"/>
      <c r="O41" s="20"/>
      <c r="P41" s="21" t="e">
        <f>Tableau145[[#This Row],[Prix TTC 
du conditionnement]]/Tableau145[[#This Row],[Conditionnement proposé par le candidat, exprimé en unité de mesure]]</f>
        <v>#DIV/0!</v>
      </c>
      <c r="Q41" s="20" t="e">
        <f>Tableau145[[#This Row],[Prix TTC 
de l''unité de mesure]]*Tableau145[[#This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26" t="s">
        <v>89</v>
      </c>
      <c r="E42" s="33" t="s">
        <v>50</v>
      </c>
      <c r="F42" s="39" t="s">
        <v>73</v>
      </c>
      <c r="G42" s="26" t="s">
        <v>24</v>
      </c>
      <c r="H42" s="38">
        <v>1</v>
      </c>
      <c r="I42" s="27">
        <v>10</v>
      </c>
      <c r="J42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2" s="19"/>
      <c r="L42" s="53"/>
      <c r="M42" s="18"/>
      <c r="N42" s="20"/>
      <c r="O42" s="20"/>
      <c r="P42" s="21" t="e">
        <f>Tableau145[[#This Row],[Prix TTC 
du conditionnement]]/Tableau145[[#This Row],[Conditionnement proposé par le candidat, exprimé en unité de mesure]]</f>
        <v>#DIV/0!</v>
      </c>
      <c r="Q42" s="20" t="e">
        <f>Tableau145[[#This Row],[Prix TTC 
de l''unité de mesure]]*Tableau145[[#This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26" t="s">
        <v>90</v>
      </c>
      <c r="E43" s="33" t="s">
        <v>51</v>
      </c>
      <c r="F43" s="39" t="s">
        <v>73</v>
      </c>
      <c r="G43" s="26" t="s">
        <v>24</v>
      </c>
      <c r="H43" s="38">
        <v>1</v>
      </c>
      <c r="I43" s="27">
        <v>10</v>
      </c>
      <c r="J43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3" s="19"/>
      <c r="L43" s="53"/>
      <c r="M43" s="18"/>
      <c r="N43" s="20"/>
      <c r="O43" s="20"/>
      <c r="P43" s="21" t="e">
        <f>Tableau145[[#This Row],[Prix TTC 
du conditionnement]]/Tableau145[[#This Row],[Conditionnement proposé par le candidat, exprimé en unité de mesure]]</f>
        <v>#DIV/0!</v>
      </c>
      <c r="Q43" s="20" t="e">
        <f>Tableau145[[#This Row],[Prix TTC 
de l''unité de mesure]]*Tableau145[[#This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26" t="s">
        <v>91</v>
      </c>
      <c r="E44" s="33" t="s">
        <v>52</v>
      </c>
      <c r="F44" s="39" t="s">
        <v>73</v>
      </c>
      <c r="G44" s="26" t="s">
        <v>24</v>
      </c>
      <c r="H44" s="38">
        <v>1</v>
      </c>
      <c r="I44" s="27">
        <v>10</v>
      </c>
      <c r="J44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4" s="19"/>
      <c r="L44" s="53"/>
      <c r="M44" s="18"/>
      <c r="N44" s="20"/>
      <c r="O44" s="20"/>
      <c r="P44" s="21" t="e">
        <f>Tableau145[[#This Row],[Prix TTC 
du conditionnement]]/Tableau145[[#This Row],[Conditionnement proposé par le candidat, exprimé en unité de mesure]]</f>
        <v>#DIV/0!</v>
      </c>
      <c r="Q44" s="20" t="e">
        <f>Tableau145[[#This Row],[Prix TTC 
de l''unité de mesure]]*Tableau145[[#This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26" t="s">
        <v>92</v>
      </c>
      <c r="E45" s="33" t="s">
        <v>53</v>
      </c>
      <c r="F45" s="39" t="s">
        <v>73</v>
      </c>
      <c r="G45" s="26" t="s">
        <v>24</v>
      </c>
      <c r="H45" s="38">
        <v>1</v>
      </c>
      <c r="I45" s="27">
        <v>10</v>
      </c>
      <c r="J45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5" s="19"/>
      <c r="L45" s="53"/>
      <c r="M45" s="18"/>
      <c r="N45" s="20"/>
      <c r="O45" s="20"/>
      <c r="P45" s="21" t="e">
        <f>Tableau145[[#This Row],[Prix TTC 
du conditionnement]]/Tableau145[[#This Row],[Conditionnement proposé par le candidat, exprimé en unité de mesure]]</f>
        <v>#DIV/0!</v>
      </c>
      <c r="Q45" s="20" t="e">
        <f>Tableau145[[#This Row],[Prix TTC 
de l''unité de mesure]]*Tableau145[[#This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26" t="s">
        <v>93</v>
      </c>
      <c r="E46" s="33" t="s">
        <v>54</v>
      </c>
      <c r="F46" s="39" t="s">
        <v>73</v>
      </c>
      <c r="G46" s="26" t="s">
        <v>24</v>
      </c>
      <c r="H46" s="38">
        <v>1</v>
      </c>
      <c r="I46" s="27">
        <v>15</v>
      </c>
      <c r="J46" s="27">
        <f>Tableau145[[#This Row],[Quantité annuelle indicative (non contractuelle), exprimée en unité de conditionnement ]]*Tableau145[[#This Row],[Conditionnement préféré par l''université, exprimé en unité de mesure]]</f>
        <v>15</v>
      </c>
      <c r="K46" s="19"/>
      <c r="L46" s="53"/>
      <c r="M46" s="18"/>
      <c r="N46" s="20"/>
      <c r="O46" s="20"/>
      <c r="P46" s="21" t="e">
        <f>Tableau145[[#This Row],[Prix TTC 
du conditionnement]]/Tableau145[[#This Row],[Conditionnement proposé par le candidat, exprimé en unité de mesure]]</f>
        <v>#DIV/0!</v>
      </c>
      <c r="Q46" s="20" t="e">
        <f>Tableau145[[#This Row],[Prix TTC 
de l''unité de mesure]]*Tableau145[[#This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26" t="s">
        <v>94</v>
      </c>
      <c r="E47" s="33" t="s">
        <v>55</v>
      </c>
      <c r="F47" s="39" t="s">
        <v>73</v>
      </c>
      <c r="G47" s="26" t="s">
        <v>24</v>
      </c>
      <c r="H47" s="38">
        <v>1</v>
      </c>
      <c r="I47" s="27">
        <v>10</v>
      </c>
      <c r="J47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7" s="19"/>
      <c r="L47" s="53"/>
      <c r="M47" s="18"/>
      <c r="N47" s="20"/>
      <c r="O47" s="20"/>
      <c r="P47" s="21" t="e">
        <f>Tableau145[[#This Row],[Prix TTC 
du conditionnement]]/Tableau145[[#This Row],[Conditionnement proposé par le candidat, exprimé en unité de mesure]]</f>
        <v>#DIV/0!</v>
      </c>
      <c r="Q47" s="20" t="e">
        <f>Tableau145[[#This Row],[Prix TTC 
de l''unité de mesure]]*Tableau145[[#This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26" t="s">
        <v>95</v>
      </c>
      <c r="E48" s="33" t="s">
        <v>56</v>
      </c>
      <c r="F48" s="39" t="s">
        <v>73</v>
      </c>
      <c r="G48" s="26" t="s">
        <v>24</v>
      </c>
      <c r="H48" s="38">
        <v>1</v>
      </c>
      <c r="I48" s="27">
        <v>10</v>
      </c>
      <c r="J48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8" s="19"/>
      <c r="L48" s="53"/>
      <c r="M48" s="18"/>
      <c r="N48" s="20"/>
      <c r="O48" s="20"/>
      <c r="P48" s="21" t="e">
        <f>Tableau145[[#This Row],[Prix TTC 
du conditionnement]]/Tableau145[[#This Row],[Conditionnement proposé par le candidat, exprimé en unité de mesure]]</f>
        <v>#DIV/0!</v>
      </c>
      <c r="Q48" s="20" t="e">
        <f>Tableau145[[#This Row],[Prix TTC 
de l''unité de mesure]]*Tableau145[[#This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26" t="s">
        <v>96</v>
      </c>
      <c r="E49" s="33" t="s">
        <v>57</v>
      </c>
      <c r="F49" s="39" t="s">
        <v>73</v>
      </c>
      <c r="G49" s="26" t="s">
        <v>24</v>
      </c>
      <c r="H49" s="38">
        <v>1</v>
      </c>
      <c r="I49" s="27">
        <v>15</v>
      </c>
      <c r="J49" s="27">
        <f>Tableau145[[#This Row],[Quantité annuelle indicative (non contractuelle), exprimée en unité de conditionnement ]]*Tableau145[[#This Row],[Conditionnement préféré par l''université, exprimé en unité de mesure]]</f>
        <v>15</v>
      </c>
      <c r="K49" s="19"/>
      <c r="L49" s="53"/>
      <c r="M49" s="18"/>
      <c r="N49" s="20"/>
      <c r="O49" s="20"/>
      <c r="P49" s="21" t="e">
        <f>Tableau145[[#This Row],[Prix TTC 
du conditionnement]]/Tableau145[[#This Row],[Conditionnement proposé par le candidat, exprimé en unité de mesure]]</f>
        <v>#DIV/0!</v>
      </c>
      <c r="Q49" s="20" t="e">
        <f>Tableau145[[#This Row],[Prix TTC 
de l''unité de mesure]]*Tableau145[[#This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26" t="s">
        <v>97</v>
      </c>
      <c r="E50" s="33" t="s">
        <v>58</v>
      </c>
      <c r="F50" s="39" t="s">
        <v>73</v>
      </c>
      <c r="G50" s="26" t="s">
        <v>24</v>
      </c>
      <c r="H50" s="38">
        <v>1</v>
      </c>
      <c r="I50" s="27">
        <v>10</v>
      </c>
      <c r="J50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50" s="19"/>
      <c r="L50" s="53"/>
      <c r="M50" s="18"/>
      <c r="N50" s="20"/>
      <c r="O50" s="20"/>
      <c r="P50" s="21" t="e">
        <f>Tableau145[[#This Row],[Prix TTC 
du conditionnement]]/Tableau145[[#This Row],[Conditionnement proposé par le candidat, exprimé en unité de mesure]]</f>
        <v>#DIV/0!</v>
      </c>
      <c r="Q50" s="20" t="e">
        <f>Tableau145[[#This Row],[Prix TTC 
de l''unité de mesure]]*Tableau145[[#This Row],[Quantité annuelle indicative (non contractuelle), exprimée en unité de mesure]]</f>
        <v>#DIV/0!</v>
      </c>
      <c r="R50" s="22"/>
    </row>
    <row r="51" spans="1:18" ht="24" customHeight="1" thickBot="1" x14ac:dyDescent="0.3">
      <c r="A51" s="22"/>
      <c r="B51" s="22"/>
      <c r="C51" s="22"/>
      <c r="D51" s="24"/>
      <c r="E51" s="41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</row>
    <row r="52" spans="1:18" ht="39.950000000000003" customHeight="1" thickBot="1" x14ac:dyDescent="0.3">
      <c r="A52" s="22"/>
      <c r="B52" s="22"/>
      <c r="C52" s="28"/>
      <c r="D52" s="76" t="s">
        <v>32</v>
      </c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8"/>
      <c r="P52" s="79"/>
      <c r="Q52" s="80"/>
    </row>
    <row r="53" spans="1:18" ht="24" customHeight="1" thickBot="1" x14ac:dyDescent="0.3">
      <c r="A53" s="22"/>
      <c r="B53" s="22"/>
      <c r="C53" s="22"/>
      <c r="D53" s="25"/>
      <c r="E53" s="42"/>
      <c r="F53" s="25"/>
      <c r="G53" s="25"/>
      <c r="H53" s="25"/>
      <c r="I53" s="25"/>
      <c r="J53" s="25"/>
      <c r="K53" s="25"/>
      <c r="L53" s="25"/>
      <c r="M53" s="25"/>
      <c r="N53" s="25"/>
      <c r="O53" s="30"/>
      <c r="P53" s="30"/>
      <c r="Q53" s="25"/>
    </row>
    <row r="54" spans="1:18" s="1" customFormat="1" ht="70.5" customHeight="1" thickBot="1" x14ac:dyDescent="0.3">
      <c r="A54" s="22"/>
      <c r="B54" s="22"/>
      <c r="C54" s="22"/>
      <c r="D54" s="29" t="s">
        <v>23</v>
      </c>
      <c r="E54" s="43" t="s">
        <v>34</v>
      </c>
      <c r="F54" s="3" t="s">
        <v>0</v>
      </c>
      <c r="G54" s="3" t="s">
        <v>1</v>
      </c>
      <c r="H54" s="3" t="s">
        <v>2</v>
      </c>
      <c r="I54" s="3" t="s">
        <v>3</v>
      </c>
      <c r="J54" s="3" t="s">
        <v>4</v>
      </c>
      <c r="K54" s="4" t="s">
        <v>5</v>
      </c>
      <c r="L54" s="5" t="s">
        <v>114</v>
      </c>
      <c r="M54" s="5" t="s">
        <v>6</v>
      </c>
      <c r="N54" s="5" t="s">
        <v>8</v>
      </c>
      <c r="O54" s="5" t="s">
        <v>9</v>
      </c>
      <c r="P54" s="6" t="s">
        <v>10</v>
      </c>
      <c r="Q54" s="7" t="s">
        <v>7</v>
      </c>
      <c r="R54" s="22"/>
    </row>
    <row r="55" spans="1:18" ht="24" customHeight="1" x14ac:dyDescent="0.25">
      <c r="A55" s="22"/>
      <c r="B55" s="22"/>
      <c r="C55" s="22"/>
      <c r="D55" s="26" t="s">
        <v>98</v>
      </c>
      <c r="E55" s="33" t="s">
        <v>59</v>
      </c>
      <c r="F55" s="39" t="s">
        <v>73</v>
      </c>
      <c r="G55" s="26" t="s">
        <v>24</v>
      </c>
      <c r="H55" s="38">
        <v>1</v>
      </c>
      <c r="I55" s="27">
        <v>15</v>
      </c>
      <c r="J55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55" s="19"/>
      <c r="L55" s="53"/>
      <c r="M55" s="18"/>
      <c r="N55" s="20"/>
      <c r="O55" s="20"/>
      <c r="P55" s="21" t="e">
        <f>Tableau143[[#This Row],[Prix TTC 
du conditionnement]]/Tableau143[[#This Row],[Conditionnement proposé par le candidat, exprimé en unité de mesure]]</f>
        <v>#DIV/0!</v>
      </c>
      <c r="Q55" s="20" t="e">
        <f>Tableau143[[#This Row],[Prix TTC 
de l''unité de mesure]]*Tableau143[[#This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26" t="s">
        <v>99</v>
      </c>
      <c r="E56" s="33" t="s">
        <v>60</v>
      </c>
      <c r="F56" s="39" t="s">
        <v>73</v>
      </c>
      <c r="G56" s="26" t="s">
        <v>24</v>
      </c>
      <c r="H56" s="38">
        <v>1</v>
      </c>
      <c r="I56" s="27">
        <v>15</v>
      </c>
      <c r="J56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56" s="19"/>
      <c r="L56" s="53"/>
      <c r="M56" s="18"/>
      <c r="N56" s="20"/>
      <c r="O56" s="20"/>
      <c r="P56" s="21" t="e">
        <f>Tableau143[[#This Row],[Prix TTC 
du conditionnement]]/Tableau143[[#This Row],[Conditionnement proposé par le candidat, exprimé en unité de mesure]]</f>
        <v>#DIV/0!</v>
      </c>
      <c r="Q56" s="20" t="e">
        <f>Tableau143[[#This Row],[Prix TTC 
de l''unité de mesure]]*Tableau143[[#This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26" t="s">
        <v>100</v>
      </c>
      <c r="E57" s="33" t="s">
        <v>61</v>
      </c>
      <c r="F57" s="39" t="s">
        <v>73</v>
      </c>
      <c r="G57" s="26" t="s">
        <v>24</v>
      </c>
      <c r="H57" s="38">
        <v>1</v>
      </c>
      <c r="I57" s="27">
        <v>15</v>
      </c>
      <c r="J57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57" s="19"/>
      <c r="L57" s="53"/>
      <c r="M57" s="18"/>
      <c r="N57" s="20"/>
      <c r="O57" s="20"/>
      <c r="P57" s="21" t="e">
        <f>Tableau143[[#This Row],[Prix TTC 
du conditionnement]]/Tableau143[[#This Row],[Conditionnement proposé par le candidat, exprimé en unité de mesure]]</f>
        <v>#DIV/0!</v>
      </c>
      <c r="Q57" s="20" t="e">
        <f>Tableau143[[#This Row],[Prix TTC 
de l''unité de mesure]]*Tableau143[[#This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26" t="s">
        <v>101</v>
      </c>
      <c r="E58" s="33" t="s">
        <v>62</v>
      </c>
      <c r="F58" s="39" t="s">
        <v>73</v>
      </c>
      <c r="G58" s="26" t="s">
        <v>24</v>
      </c>
      <c r="H58" s="38">
        <v>1</v>
      </c>
      <c r="I58" s="27">
        <v>15</v>
      </c>
      <c r="J58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58" s="19"/>
      <c r="L58" s="53"/>
      <c r="M58" s="18"/>
      <c r="N58" s="20"/>
      <c r="O58" s="20"/>
      <c r="P58" s="21" t="e">
        <f>Tableau143[[#This Row],[Prix TTC 
du conditionnement]]/Tableau143[[#This Row],[Conditionnement proposé par le candidat, exprimé en unité de mesure]]</f>
        <v>#DIV/0!</v>
      </c>
      <c r="Q58" s="20" t="e">
        <f>Tableau143[[#This Row],[Prix TTC 
de l''unité de mesure]]*Tableau143[[#This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26" t="s">
        <v>102</v>
      </c>
      <c r="E59" s="33" t="s">
        <v>63</v>
      </c>
      <c r="F59" s="39" t="s">
        <v>73</v>
      </c>
      <c r="G59" s="26" t="s">
        <v>24</v>
      </c>
      <c r="H59" s="38">
        <v>1</v>
      </c>
      <c r="I59" s="27">
        <v>15</v>
      </c>
      <c r="J59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59" s="19"/>
      <c r="L59" s="53"/>
      <c r="M59" s="18"/>
      <c r="N59" s="20"/>
      <c r="O59" s="20"/>
      <c r="P59" s="21" t="e">
        <f>Tableau143[[#This Row],[Prix TTC 
du conditionnement]]/Tableau143[[#This Row],[Conditionnement proposé par le candidat, exprimé en unité de mesure]]</f>
        <v>#DIV/0!</v>
      </c>
      <c r="Q59" s="20" t="e">
        <f>Tableau143[[#This Row],[Prix TTC 
de l''unité de mesure]]*Tableau143[[#This Row],[Quantité annuelle indicative (non contractuelle), exprimée en unité de mesure]]</f>
        <v>#DIV/0!</v>
      </c>
      <c r="R59" s="22"/>
    </row>
    <row r="60" spans="1:18" ht="24" customHeight="1" x14ac:dyDescent="0.25">
      <c r="A60" s="22"/>
      <c r="B60" s="22"/>
      <c r="C60" s="22"/>
      <c r="D60" s="26" t="s">
        <v>103</v>
      </c>
      <c r="E60" s="33" t="s">
        <v>64</v>
      </c>
      <c r="F60" s="39" t="s">
        <v>73</v>
      </c>
      <c r="G60" s="26" t="s">
        <v>24</v>
      </c>
      <c r="H60" s="38">
        <v>1</v>
      </c>
      <c r="I60" s="27">
        <v>15</v>
      </c>
      <c r="J60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0" s="19"/>
      <c r="L60" s="53"/>
      <c r="M60" s="18"/>
      <c r="N60" s="20"/>
      <c r="O60" s="20"/>
      <c r="P60" s="21" t="e">
        <f>Tableau143[[#This Row],[Prix TTC 
du conditionnement]]/Tableau143[[#This Row],[Conditionnement proposé par le candidat, exprimé en unité de mesure]]</f>
        <v>#DIV/0!</v>
      </c>
      <c r="Q60" s="20" t="e">
        <f>Tableau143[[#This Row],[Prix TTC 
de l''unité de mesure]]*Tableau143[[#This Row],[Quantité annuelle indicative (non contractuelle), exprimée en unité de mesure]]</f>
        <v>#DIV/0!</v>
      </c>
      <c r="R60" s="22"/>
    </row>
    <row r="61" spans="1:18" ht="24" customHeight="1" x14ac:dyDescent="0.25">
      <c r="A61" s="22"/>
      <c r="B61" s="22"/>
      <c r="C61" s="22"/>
      <c r="D61" s="26" t="s">
        <v>104</v>
      </c>
      <c r="E61" s="33" t="s">
        <v>65</v>
      </c>
      <c r="F61" s="39" t="s">
        <v>73</v>
      </c>
      <c r="G61" s="26" t="s">
        <v>24</v>
      </c>
      <c r="H61" s="38">
        <v>1</v>
      </c>
      <c r="I61" s="27">
        <v>15</v>
      </c>
      <c r="J61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1" s="19"/>
      <c r="L61" s="53"/>
      <c r="M61" s="18"/>
      <c r="N61" s="20"/>
      <c r="O61" s="20"/>
      <c r="P61" s="21" t="e">
        <f>Tableau143[[#This Row],[Prix TTC 
du conditionnement]]/Tableau143[[#This Row],[Conditionnement proposé par le candidat, exprimé en unité de mesure]]</f>
        <v>#DIV/0!</v>
      </c>
      <c r="Q61" s="20" t="e">
        <f>Tableau143[[#This Row],[Prix TTC 
de l''unité de mesure]]*Tableau143[[#This Row],[Quantité annuelle indicative (non contractuelle), exprimée en unité de mesure]]</f>
        <v>#DIV/0!</v>
      </c>
      <c r="R61" s="22"/>
    </row>
    <row r="62" spans="1:18" ht="24" customHeight="1" x14ac:dyDescent="0.25">
      <c r="A62" s="22"/>
      <c r="B62" s="22"/>
      <c r="C62" s="22"/>
      <c r="D62" s="26" t="s">
        <v>105</v>
      </c>
      <c r="E62" s="33" t="s">
        <v>66</v>
      </c>
      <c r="F62" s="39" t="s">
        <v>73</v>
      </c>
      <c r="G62" s="26" t="s">
        <v>24</v>
      </c>
      <c r="H62" s="38">
        <v>1</v>
      </c>
      <c r="I62" s="27">
        <v>15</v>
      </c>
      <c r="J62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2" s="19"/>
      <c r="L62" s="53"/>
      <c r="M62" s="18"/>
      <c r="N62" s="20"/>
      <c r="O62" s="20"/>
      <c r="P62" s="21" t="e">
        <f>Tableau143[[#This Row],[Prix TTC 
du conditionnement]]/Tableau143[[#This Row],[Conditionnement proposé par le candidat, exprimé en unité de mesure]]</f>
        <v>#DIV/0!</v>
      </c>
      <c r="Q62" s="20" t="e">
        <f>Tableau143[[#This Row],[Prix TTC 
de l''unité de mesure]]*Tableau143[[#This Row],[Quantité annuelle indicative (non contractuelle), exprimée en unité de mesure]]</f>
        <v>#DIV/0!</v>
      </c>
      <c r="R62" s="22"/>
    </row>
    <row r="63" spans="1:18" ht="24" customHeight="1" x14ac:dyDescent="0.25">
      <c r="A63" s="22"/>
      <c r="B63" s="22"/>
      <c r="C63" s="22"/>
      <c r="D63" s="26" t="s">
        <v>106</v>
      </c>
      <c r="E63" s="33" t="s">
        <v>67</v>
      </c>
      <c r="F63" s="39" t="s">
        <v>73</v>
      </c>
      <c r="G63" s="26" t="s">
        <v>24</v>
      </c>
      <c r="H63" s="38">
        <v>1</v>
      </c>
      <c r="I63" s="27">
        <v>15</v>
      </c>
      <c r="J63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3" s="19"/>
      <c r="L63" s="53"/>
      <c r="M63" s="18"/>
      <c r="N63" s="20"/>
      <c r="O63" s="20"/>
      <c r="P63" s="21" t="e">
        <f>Tableau143[[#This Row],[Prix TTC 
du conditionnement]]/Tableau143[[#This Row],[Conditionnement proposé par le candidat, exprimé en unité de mesure]]</f>
        <v>#DIV/0!</v>
      </c>
      <c r="Q63" s="20" t="e">
        <f>Tableau143[[#This Row],[Prix TTC 
de l''unité de mesure]]*Tableau143[[#This Row],[Quantité annuelle indicative (non contractuelle), exprimée en unité de mesure]]</f>
        <v>#DIV/0!</v>
      </c>
      <c r="R63" s="22"/>
    </row>
    <row r="64" spans="1:18" ht="24" customHeight="1" x14ac:dyDescent="0.25">
      <c r="A64" s="22"/>
      <c r="B64" s="22"/>
      <c r="C64" s="22"/>
      <c r="D64" s="26" t="s">
        <v>107</v>
      </c>
      <c r="E64" s="33" t="s">
        <v>68</v>
      </c>
      <c r="F64" s="39" t="s">
        <v>73</v>
      </c>
      <c r="G64" s="26" t="s">
        <v>24</v>
      </c>
      <c r="H64" s="38">
        <v>1</v>
      </c>
      <c r="I64" s="27">
        <v>15</v>
      </c>
      <c r="J64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4" s="19"/>
      <c r="L64" s="53"/>
      <c r="M64" s="18"/>
      <c r="N64" s="20"/>
      <c r="O64" s="20"/>
      <c r="P64" s="21" t="e">
        <f>Tableau143[[#This Row],[Prix TTC 
du conditionnement]]/Tableau143[[#This Row],[Conditionnement proposé par le candidat, exprimé en unité de mesure]]</f>
        <v>#DIV/0!</v>
      </c>
      <c r="Q64" s="20" t="e">
        <f>Tableau143[[#This Row],[Prix TTC 
de l''unité de mesure]]*Tableau143[[#This Row],[Quantité annuelle indicative (non contractuelle), exprimée en unité de mesure]]</f>
        <v>#DIV/0!</v>
      </c>
      <c r="R64" s="22"/>
    </row>
    <row r="65" spans="1:18" ht="24" customHeight="1" x14ac:dyDescent="0.25">
      <c r="A65" s="22"/>
      <c r="B65" s="22"/>
      <c r="C65" s="22"/>
      <c r="D65" s="26" t="s">
        <v>108</v>
      </c>
      <c r="E65" s="33" t="s">
        <v>69</v>
      </c>
      <c r="F65" s="39" t="s">
        <v>73</v>
      </c>
      <c r="G65" s="26" t="s">
        <v>24</v>
      </c>
      <c r="H65" s="38">
        <v>1</v>
      </c>
      <c r="I65" s="27">
        <v>15</v>
      </c>
      <c r="J65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5" s="19"/>
      <c r="L65" s="53"/>
      <c r="M65" s="18"/>
      <c r="N65" s="20"/>
      <c r="O65" s="20"/>
      <c r="P65" s="21" t="e">
        <f>Tableau143[[#This Row],[Prix TTC 
du conditionnement]]/Tableau143[[#This Row],[Conditionnement proposé par le candidat, exprimé en unité de mesure]]</f>
        <v>#DIV/0!</v>
      </c>
      <c r="Q65" s="20" t="e">
        <f>Tableau143[[#This Row],[Prix TTC 
de l''unité de mesure]]*Tableau143[[#This Row],[Quantité annuelle indicative (non contractuelle), exprimée en unité de mesure]]</f>
        <v>#DIV/0!</v>
      </c>
      <c r="R65" s="22"/>
    </row>
    <row r="66" spans="1:18" ht="24" customHeight="1" x14ac:dyDescent="0.25">
      <c r="A66" s="22"/>
      <c r="B66" s="22"/>
      <c r="C66" s="22"/>
      <c r="D66" s="26" t="s">
        <v>109</v>
      </c>
      <c r="E66" s="33" t="s">
        <v>70</v>
      </c>
      <c r="F66" s="39" t="s">
        <v>73</v>
      </c>
      <c r="G66" s="26" t="s">
        <v>24</v>
      </c>
      <c r="H66" s="38">
        <v>1</v>
      </c>
      <c r="I66" s="27">
        <v>15</v>
      </c>
      <c r="J66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6" s="19"/>
      <c r="L66" s="53"/>
      <c r="M66" s="18"/>
      <c r="N66" s="20"/>
      <c r="O66" s="20"/>
      <c r="P66" s="21" t="e">
        <f>Tableau143[[#This Row],[Prix TTC 
du conditionnement]]/Tableau143[[#This Row],[Conditionnement proposé par le candidat, exprimé en unité de mesure]]</f>
        <v>#DIV/0!</v>
      </c>
      <c r="Q66" s="20" t="e">
        <f>Tableau143[[#This Row],[Prix TTC 
de l''unité de mesure]]*Tableau143[[#This Row],[Quantité annuelle indicative (non contractuelle), exprimée en unité de mesure]]</f>
        <v>#DIV/0!</v>
      </c>
      <c r="R66" s="22"/>
    </row>
    <row r="67" spans="1:18" ht="24" customHeight="1" x14ac:dyDescent="0.25">
      <c r="A67" s="22"/>
      <c r="B67" s="22"/>
      <c r="C67" s="22"/>
      <c r="D67" s="26" t="s">
        <v>110</v>
      </c>
      <c r="E67" s="33" t="s">
        <v>71</v>
      </c>
      <c r="F67" s="39" t="s">
        <v>73</v>
      </c>
      <c r="G67" s="26" t="s">
        <v>24</v>
      </c>
      <c r="H67" s="38">
        <v>1</v>
      </c>
      <c r="I67" s="27">
        <v>15</v>
      </c>
      <c r="J67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7" s="19"/>
      <c r="L67" s="53"/>
      <c r="M67" s="18"/>
      <c r="N67" s="20"/>
      <c r="O67" s="20"/>
      <c r="P67" s="21" t="e">
        <f>Tableau143[[#This Row],[Prix TTC 
du conditionnement]]/Tableau143[[#This Row],[Conditionnement proposé par le candidat, exprimé en unité de mesure]]</f>
        <v>#DIV/0!</v>
      </c>
      <c r="Q67" s="20" t="e">
        <f>Tableau143[[#This Row],[Prix TTC 
de l''unité de mesure]]*Tableau143[[#This Row],[Quantité annuelle indicative (non contractuelle), exprimée en unité de mesure]]</f>
        <v>#DIV/0!</v>
      </c>
      <c r="R67" s="22"/>
    </row>
    <row r="68" spans="1:18" ht="24" customHeight="1" x14ac:dyDescent="0.25">
      <c r="A68" s="22"/>
      <c r="B68" s="22"/>
      <c r="C68" s="22"/>
      <c r="D68" s="26" t="s">
        <v>111</v>
      </c>
      <c r="E68" s="33" t="s">
        <v>72</v>
      </c>
      <c r="F68" s="39" t="s">
        <v>73</v>
      </c>
      <c r="G68" s="26" t="s">
        <v>24</v>
      </c>
      <c r="H68" s="38">
        <v>1</v>
      </c>
      <c r="I68" s="27">
        <v>15</v>
      </c>
      <c r="J68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8" s="19"/>
      <c r="L68" s="53"/>
      <c r="M68" s="18"/>
      <c r="N68" s="20"/>
      <c r="O68" s="20"/>
      <c r="P68" s="21" t="e">
        <f>Tableau143[[#This Row],[Prix TTC 
du conditionnement]]/Tableau143[[#This Row],[Conditionnement proposé par le candidat, exprimé en unité de mesure]]</f>
        <v>#DIV/0!</v>
      </c>
      <c r="Q68" s="20" t="e">
        <f>Tableau143[[#This Row],[Prix TTC 
de l''unité de mesure]]*Tableau143[[#This Row],[Quantité annuelle indicative (non contractuelle), exprimée en unité de mesure]]</f>
        <v>#DIV/0!</v>
      </c>
      <c r="R68" s="22"/>
    </row>
    <row r="69" spans="1:18" ht="24" customHeight="1" thickBot="1" x14ac:dyDescent="0.3">
      <c r="A69" s="22"/>
      <c r="B69" s="22"/>
      <c r="C69" s="22"/>
      <c r="D69" s="24"/>
      <c r="E69" s="41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</row>
    <row r="70" spans="1:18" ht="39.950000000000003" customHeight="1" thickBot="1" x14ac:dyDescent="0.3">
      <c r="A70" s="22"/>
      <c r="B70" s="22"/>
      <c r="C70" s="28"/>
      <c r="D70" s="76" t="s">
        <v>33</v>
      </c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8"/>
      <c r="P70" s="79"/>
      <c r="Q70" s="80"/>
    </row>
    <row r="71" spans="1:18" ht="24" customHeight="1" thickBot="1" x14ac:dyDescent="0.3">
      <c r="A71" s="22"/>
      <c r="B71" s="22"/>
      <c r="C71" s="22"/>
      <c r="D71" s="25"/>
      <c r="E71" s="42"/>
      <c r="F71" s="25"/>
      <c r="G71" s="25"/>
      <c r="H71" s="25"/>
      <c r="I71" s="25"/>
      <c r="J71" s="25"/>
      <c r="K71" s="25"/>
      <c r="L71" s="25"/>
      <c r="M71" s="25"/>
      <c r="N71" s="25"/>
      <c r="O71" s="30"/>
      <c r="P71" s="30"/>
      <c r="Q71" s="30"/>
    </row>
    <row r="72" spans="1:18" ht="39.950000000000003" customHeight="1" thickBot="1" x14ac:dyDescent="0.3">
      <c r="A72" s="22"/>
      <c r="B72" s="22"/>
      <c r="C72" s="22"/>
      <c r="D72" s="25"/>
      <c r="E72" s="42"/>
      <c r="F72" s="25"/>
      <c r="G72" s="25"/>
      <c r="H72" s="25"/>
      <c r="I72" s="25"/>
      <c r="J72" s="25"/>
      <c r="K72" s="25"/>
      <c r="L72" s="25"/>
      <c r="M72" s="25"/>
      <c r="N72" s="25"/>
      <c r="P72" s="83" t="s">
        <v>21</v>
      </c>
      <c r="Q72" s="84"/>
    </row>
    <row r="73" spans="1:18" ht="39.950000000000003" customHeight="1" thickBot="1" x14ac:dyDescent="0.3">
      <c r="A73" s="22"/>
      <c r="B73" s="22"/>
      <c r="C73" s="22"/>
      <c r="D73" s="25"/>
      <c r="E73" s="42"/>
      <c r="F73" s="25"/>
      <c r="G73" s="25"/>
      <c r="H73" s="25"/>
      <c r="I73" s="25"/>
      <c r="J73" s="25"/>
      <c r="K73" s="25"/>
      <c r="L73" s="25"/>
      <c r="M73" s="25"/>
      <c r="N73" s="25"/>
      <c r="P73" s="81" t="e">
        <f>SUM(Q19:Q24,Q29:Q36,Q41:Q50,Q55:Q68)</f>
        <v>#DIV/0!</v>
      </c>
      <c r="Q73" s="82"/>
    </row>
    <row r="74" spans="1:18" ht="24" customHeight="1" x14ac:dyDescent="0.25">
      <c r="A74" s="22"/>
      <c r="B74" s="22"/>
      <c r="C74" s="22"/>
      <c r="D74" s="28"/>
      <c r="E74" s="46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55"/>
      <c r="Q74" s="55"/>
    </row>
    <row r="75" spans="1:18" ht="24" customHeight="1" x14ac:dyDescent="0.25">
      <c r="A75" s="22"/>
      <c r="B75" s="22"/>
      <c r="C75" s="22"/>
      <c r="Q75" s="28"/>
    </row>
    <row r="76" spans="1:18" ht="24" customHeight="1" x14ac:dyDescent="0.25">
      <c r="A76" s="22"/>
      <c r="B76" s="22"/>
      <c r="C76" s="22"/>
      <c r="Q76" s="28"/>
    </row>
    <row r="77" spans="1:18" ht="24" customHeight="1" x14ac:dyDescent="0.25">
      <c r="A77" s="22"/>
      <c r="B77" s="22"/>
      <c r="C77" s="22"/>
      <c r="Q77" s="28"/>
    </row>
    <row r="78" spans="1:18" ht="24" customHeight="1" x14ac:dyDescent="0.25">
      <c r="A78" s="22"/>
      <c r="B78" s="22"/>
      <c r="C78" s="22"/>
      <c r="Q78" s="28"/>
    </row>
    <row r="79" spans="1:18" ht="24" customHeight="1" x14ac:dyDescent="0.25">
      <c r="A79" s="28"/>
      <c r="B79" s="28"/>
      <c r="C79" s="28"/>
      <c r="Q79" s="28"/>
    </row>
  </sheetData>
  <mergeCells count="23">
    <mergeCell ref="D70:O70"/>
    <mergeCell ref="P70:Q70"/>
    <mergeCell ref="P73:Q73"/>
    <mergeCell ref="P72:Q72"/>
    <mergeCell ref="D26:O26"/>
    <mergeCell ref="P26:Q26"/>
    <mergeCell ref="D38:O38"/>
    <mergeCell ref="P38:Q38"/>
    <mergeCell ref="P52:Q52"/>
    <mergeCell ref="D52:O52"/>
    <mergeCell ref="D2:Q2"/>
    <mergeCell ref="D3:Q3"/>
    <mergeCell ref="D4:Q4"/>
    <mergeCell ref="B17:B18"/>
    <mergeCell ref="D14:J14"/>
    <mergeCell ref="F12:H12"/>
    <mergeCell ref="D12:E12"/>
    <mergeCell ref="K14:O14"/>
    <mergeCell ref="D5:Q5"/>
    <mergeCell ref="D7:Q7"/>
    <mergeCell ref="D8:Q8"/>
    <mergeCell ref="D10:Q10"/>
    <mergeCell ref="P14:Q14"/>
  </mergeCells>
  <conditionalFormatting sqref="J17:J24 J29:J36">
    <cfRule type="cellIs" dxfId="81" priority="18" operator="equal">
      <formula>0</formula>
    </cfRule>
  </conditionalFormatting>
  <conditionalFormatting sqref="P17:Q24 P29:Q36 P73">
    <cfRule type="containsErrors" dxfId="80" priority="17">
      <formula>ISERROR(P17)</formula>
    </cfRule>
  </conditionalFormatting>
  <conditionalFormatting sqref="J41:J50">
    <cfRule type="cellIs" dxfId="79" priority="13" operator="equal">
      <formula>0</formula>
    </cfRule>
  </conditionalFormatting>
  <conditionalFormatting sqref="P41:Q50">
    <cfRule type="containsErrors" dxfId="78" priority="12">
      <formula>ISERROR(P41)</formula>
    </cfRule>
  </conditionalFormatting>
  <conditionalFormatting sqref="J55:J68">
    <cfRule type="cellIs" dxfId="77" priority="9" operator="equal">
      <formula>0</formula>
    </cfRule>
  </conditionalFormatting>
  <conditionalFormatting sqref="P55:Q68">
    <cfRule type="containsErrors" dxfId="76" priority="8">
      <formula>ISERROR(P55)</formula>
    </cfRule>
  </conditionalFormatting>
  <conditionalFormatting sqref="F1 F12:F25 F27:F37 F39:F51 F53:F69 F71:F1048576 F6">
    <cfRule type="containsText" dxfId="75" priority="4" operator="containsText" text="N/C">
      <formula>NOT(ISERROR(SEARCH("N/C",F1)))</formula>
    </cfRule>
  </conditionalFormatting>
  <conditionalFormatting sqref="F9 F11">
    <cfRule type="containsText" dxfId="74" priority="3" operator="containsText" text="N/C">
      <formula>NOT(ISERROR(SEARCH("N/C",F9)))</formula>
    </cfRule>
  </conditionalFormatting>
  <conditionalFormatting sqref="M19:M20 M23:M24 M32:M33">
    <cfRule type="expression" dxfId="73" priority="1">
      <formula>$M19&lt;$H19/3</formula>
    </cfRule>
    <cfRule type="expression" dxfId="72" priority="2">
      <formula>$M19&gt;$H19*3</formula>
    </cfRule>
  </conditionalFormatting>
  <pageMargins left="0.25" right="0.25" top="0.75" bottom="0.75" header="0.3" footer="0.3"/>
  <pageSetup paperSize="9" scale="45" fitToHeight="0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 bis- BPU LOT 2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Benjamin Rousselle</cp:lastModifiedBy>
  <cp:lastPrinted>2019-09-11T12:40:55Z</cp:lastPrinted>
  <dcterms:created xsi:type="dcterms:W3CDTF">2019-09-11T09:57:33Z</dcterms:created>
  <dcterms:modified xsi:type="dcterms:W3CDTF">2025-07-25T10:08:03Z</dcterms:modified>
</cp:coreProperties>
</file>